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4240" windowHeight="12465"/>
  </bookViews>
  <sheets>
    <sheet name="表" sheetId="2" r:id="rId1"/>
  </sheets>
  <definedNames>
    <definedName name="_xlnm.Print_Area" localSheetId="0">表!$A$1:$J$48</definedName>
    <definedName name="_xlnm.Print_Titles" localSheetId="0">表!$12:$12</definedName>
  </definedNames>
  <calcPr calcId="125725"/>
</workbook>
</file>

<file path=xl/calcChain.xml><?xml version="1.0" encoding="utf-8"?>
<calcChain xmlns="http://schemas.openxmlformats.org/spreadsheetml/2006/main">
  <c r="H47" i="2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G9"/>
  <c r="E9"/>
  <c r="E6" s="1"/>
  <c r="I7"/>
  <c r="G6"/>
  <c r="F9" l="1"/>
  <c r="I9" l="1"/>
  <c r="F6"/>
  <c r="I6" s="1"/>
  <c r="J6" s="1"/>
  <c r="I47" s="1"/>
</calcChain>
</file>

<file path=xl/sharedStrings.xml><?xml version="1.0" encoding="utf-8"?>
<sst xmlns="http://schemas.openxmlformats.org/spreadsheetml/2006/main" count="166" uniqueCount="148">
  <si>
    <t>项目支出绩效自评表</t>
  </si>
  <si>
    <t>（2024年度）</t>
  </si>
  <si>
    <t>项目名称</t>
  </si>
  <si>
    <t>北京国际电影节</t>
  </si>
  <si>
    <t>主管部门</t>
  </si>
  <si>
    <t>北京广播电视台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</si>
  <si>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</si>
  <si>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</si>
  <si>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</si>
  <si>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</si>
  <si>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</si>
  <si>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</si>
  <si>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</si>
  <si>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</si>
  <si>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</si>
  <si>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</si>
  <si>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 xml:space="preserve">       上年结转资金</t>
  </si>
  <si>
    <t xml:space="preserve">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</si>
  <si>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</si>
  <si>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</si>
  <si>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</si>
  <si>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</si>
  <si>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</si>
  <si>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</si>
  <si>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</si>
  <si>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</si>
  <si>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</si>
  <si>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</si>
  <si>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</si>
  <si>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</si>
  <si>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北影节活动总数</t>
  </si>
  <si>
    <t>≥120场</t>
  </si>
  <si>
    <t>220场</t>
  </si>
  <si>
    <t>开闭幕式红毯组数</t>
  </si>
  <si>
    <t>≥50批</t>
  </si>
  <si>
    <t>102批</t>
  </si>
  <si>
    <t>北京展映影片总数</t>
  </si>
  <si>
    <t>≥200部</t>
  </si>
  <si>
    <t>北京展映影院场次</t>
  </si>
  <si>
    <t>≥500场</t>
  </si>
  <si>
    <t>804场</t>
  </si>
  <si>
    <t>展映影院数量或覆盖范围</t>
  </si>
  <si>
    <t>≥20家</t>
  </si>
  <si>
    <t>27家</t>
  </si>
  <si>
    <t>北京策划.主题论坛、大师班场次</t>
  </si>
  <si>
    <t>≥9场</t>
  </si>
  <si>
    <t>11场</t>
  </si>
  <si>
    <t>北京策划.主题论坛、大师班嘉宾总人数</t>
  </si>
  <si>
    <t>≥50人</t>
  </si>
  <si>
    <t>70人</t>
  </si>
  <si>
    <t>北京策划.主题论坛、大师班国际嘉宾人数</t>
  </si>
  <si>
    <t>≥8人</t>
  </si>
  <si>
    <t>12人</t>
  </si>
  <si>
    <t>质量指标</t>
  </si>
  <si>
    <t>“天坛奖”评奖报名影片数</t>
  </si>
  <si>
    <t>≥900部</t>
  </si>
  <si>
    <t>1509部</t>
  </si>
  <si>
    <t>“天坛奖”评奖报名影片遍及国家和地区数</t>
  </si>
  <si>
    <t>≥70个</t>
  </si>
  <si>
    <t>118个</t>
  </si>
  <si>
    <t>北京展映影院展映平均上座率</t>
  </si>
  <si>
    <t>≥30%</t>
  </si>
  <si>
    <t>北京展映影院展映观影人次</t>
  </si>
  <si>
    <t>≥10 	万人次</t>
  </si>
  <si>
    <t>18.2715万人次</t>
  </si>
  <si>
    <t>展映影片中各大电影节获奖影片比例数</t>
  </si>
  <si>
    <t>≥10%</t>
  </si>
  <si>
    <t>北京展映影片质量</t>
  </si>
  <si>
    <t>入围影片艺术性、思想性、观赏性统一，导向正确，无违反我国关于电影内容要求的情节内容。展映影片中各大电影节获奖影片比例不低于10%。</t>
  </si>
  <si>
    <t>北京市场展商、嘉宾、买家数量</t>
  </si>
  <si>
    <t>≥200 	家</t>
  </si>
  <si>
    <t>北京市场创投报名数量</t>
  </si>
  <si>
    <t>≥770个</t>
  </si>
  <si>
    <t>778个</t>
  </si>
  <si>
    <t>嘉年华参观人次</t>
  </si>
  <si>
    <t>≥10万人次</t>
  </si>
  <si>
    <t>71万人次</t>
  </si>
  <si>
    <t>新闻中心注册媒体数量</t>
  </si>
  <si>
    <t>≥190家</t>
  </si>
  <si>
    <t>699家</t>
  </si>
  <si>
    <t>新闻中心注册记者数量</t>
  </si>
  <si>
    <t>1784个</t>
  </si>
  <si>
    <t>正面高度评价媒体稿件</t>
  </si>
  <si>
    <t>≥7篇</t>
  </si>
  <si>
    <t>7篇</t>
  </si>
  <si>
    <t>官方微博、微信公众号访问总量（会期累积）</t>
  </si>
  <si>
    <t>≥500万次</t>
  </si>
  <si>
    <t>7516.7万次</t>
  </si>
  <si>
    <t>“天坛奖”评奖评委会质量和国际化水平</t>
  </si>
  <si>
    <t>国际评委会构成中，非中国籍评委数量不少于2人，主席为具有国际影响力的知名影人。</t>
  </si>
  <si>
    <t>“天坛奖”评奖入围影片质量和国际化水平</t>
  </si>
  <si>
    <t>入围影片艺术性、思想性、观赏性统一，导向正确，无违反我国关于电影内容要求的情节内容；报名影片覆盖全球大洲数≥4个，入围影片制片国家不少于6个。</t>
  </si>
  <si>
    <t>入围影片共15部，艺术性、思想性、观赏性统一，导向正确，无违反我国关于电影内容要求的情节内容；报名影片覆盖亚洲、欧洲、南美、大洋洲、非洲5大洲，入围影片制片国家为21个，分别为：奥地利、德国、日本、瑞士、埃及、卡塔尔、芬兰、意大利、塞尔维亚、黑山、北马其顿、荷兰、德国、斯洛文尼亚、法国、印度、中国、阿根廷、以色列、土耳其、保加利亚。</t>
  </si>
  <si>
    <t>时效指标</t>
  </si>
  <si>
    <t>总体方案形成时间</t>
  </si>
  <si>
    <t>2024年1月-4月</t>
  </si>
  <si>
    <t>2024年1月-3月</t>
  </si>
  <si>
    <t>论坛嘉宾审定时间</t>
  </si>
  <si>
    <t>2024年2月-4月</t>
  </si>
  <si>
    <t>“天坛奖”“北京展映”等各单元影片审定时间</t>
  </si>
  <si>
    <t>活动举办时间</t>
  </si>
  <si>
    <t xml:space="preserve">2024年4月 	</t>
  </si>
  <si>
    <t>成本指标</t>
  </si>
  <si>
    <t>经济成本指标</t>
  </si>
  <si>
    <t>使用财政资金</t>
  </si>
  <si>
    <t>≤3500万元</t>
  </si>
  <si>
    <r>
      <rPr>
        <sz val="10"/>
        <rFont val="仿宋_GB2312"/>
        <charset val="134"/>
      </rPr>
      <t>3</t>
    </r>
    <r>
      <rPr>
        <sz val="10"/>
        <rFont val="仿宋_GB2312"/>
        <charset val="134"/>
      </rPr>
      <t>500万元</t>
    </r>
  </si>
  <si>
    <t>效益指标</t>
  </si>
  <si>
    <t>社会效益指标</t>
  </si>
  <si>
    <t>服务国家外交大局</t>
  </si>
  <si>
    <t>举办主宾国项目，邀请主宾国影人及影视企业积极参与电影节；加强与在京驻华使馆合作，推动举办1个国家电影周活动</t>
  </si>
  <si>
    <t>巴西为本届电影节主宾国，巴西文化部长担任电影节荣誉嘉宾并在开幕式上进行视频致辞；巴西文化部副部长担任开幕式嘉宾主持；举办了巴西电影周，共展映了4部巴西影片；巴西文化部及巴西电影企业在北京市场设立了主题展位；巴西文化部共派出了多位代表远跨重洋亲自出席北影节。</t>
  </si>
  <si>
    <t>多举措文化惠民</t>
  </si>
  <si>
    <t>拟以多种形式提供免费、低价观影机会，满足社会各界群众观影需求；坚持多国别、多类型、多主题影片展映，提升人民群众在电影文化方面的获得感，满足人民群众差异化、多样化的消费需求；丰富各影片单元映前映后导赏、交流等环节，帮助观众深入理解影片</t>
  </si>
  <si>
    <t>本届举办了怀柔区公益电影展映活动，在310个放映点放映30部国产影片1443场次；影院展映共有来自61个国家和地区的影片，划分18个单元，包括特别放映、首映、致敬·修复、致敬·纪念、幕力所及等；举办56场展映相关活动。</t>
  </si>
  <si>
    <t>可持续影响指标</t>
  </si>
  <si>
    <t>助力国产影片和新片的发展</t>
  </si>
  <si>
    <t>展映不少于100部国产影片，其中未公映的国产新片不低于10部</t>
  </si>
  <si>
    <t>展映了126部国产影片（公益30+线上51+线下45），其中未公映过的国产新片19部，包括《走走停停》《穿过月亮的旅行》《朝云暮雨》《家庭简史》《逍遥游》《洄声》《潍遗灯火阑珊处》《东四十条》《梅的白天和黑夜》《浪漫的断章》《出发》《老枪》《盛极一时的爱情》《苍山》《人海同游》《冰建王国》《小园林》《风起前的蒲公英》《爷爷天团》。</t>
  </si>
  <si>
    <t>产业促进（鼓励国产影片多元化创作生产，促进中外电影交流，推进电影产业供给侧结构性改革，助力电影强国建设</t>
  </si>
  <si>
    <t>扶持不少于10个优秀华语新人新作项目</t>
  </si>
  <si>
    <t>通过提供资金支持、摄影器材支持、电影后期及调色服务、赴海外学习交流、线上项目展示等，共扶持21个优秀华语新人新作项目。</t>
  </si>
  <si>
    <t>在财政资金有限的情况下，需要进一步扩展北影节的商业渠道，加大项目的市场培育和开发，扶持更多的优秀作品，进一步增强服务影视企业的能力，共同推动电影市场繁荣进步。</t>
  </si>
  <si>
    <t>满意度指标</t>
  </si>
  <si>
    <t>服务对象满意度指标</t>
  </si>
  <si>
    <t>观众满意度</t>
  </si>
  <si>
    <t>≥80分</t>
  </si>
  <si>
    <r>
      <rPr>
        <sz val="10"/>
        <rFont val="仿宋_GB2312"/>
        <charset val="134"/>
      </rPr>
      <t>8</t>
    </r>
    <r>
      <rPr>
        <sz val="10"/>
        <rFont val="仿宋_GB2312"/>
        <charset val="134"/>
      </rPr>
      <t>0.25分</t>
    </r>
  </si>
  <si>
    <t>现场专业嘉宾满意度</t>
  </si>
  <si>
    <r>
      <rPr>
        <sz val="10"/>
        <rFont val="仿宋_GB2312"/>
        <charset val="134"/>
      </rPr>
      <t>8</t>
    </r>
    <r>
      <rPr>
        <sz val="10"/>
        <rFont val="仿宋_GB2312"/>
        <charset val="134"/>
      </rPr>
      <t>8.93分</t>
    </r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</si>
  <si>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</si>
  <si>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</si>
  <si>
    <t>——</t>
  </si>
  <si>
    <t>1.各项产出数量指标执行情况对应的证据资料：
（1）第十四届北京国际电影节总日程表。
（2）红毯剧组名单（含视频链接）、红毯总结、现场图、部分主流媒体相关报道。
（3）线下第十四届展映影片片目（含国家地区数及获奖情况）、线上影展影片片目、怀柔公益放映方案（含片目）及现场照片。
（4）第十四届线下展映场次、上座率及观影人次数据统计。
（5）第十四届北影节展映影院信息表。
（6）（7）（8）论坛及大师班活动方案、嘉宾名单、媒体报道截图及链接、现场图片等。</t>
  </si>
  <si>
    <t>368部</t>
  </si>
  <si>
    <t>2. 各项产出质量指标执行情况对应的证据资料：
（1）（2）依据报名系统数据，详见《第十四届北京国际电影节“天坛奖”报名影片明细》、中英文章程、选片办法。
（3）（4）第十四届线下展映场次、上座率及观影人次数据统计。
（5）（6）线下第十四届展映影片片目（含国家地区数及获奖情况）、线上影展影片片目。
（7）依据报名系统数据，详见展商、嘉宾、买家名单。
（8）依据报名系统数据，详见创投报名项目名单。
（9）嘉年华媒体报道截图及链接。
（10）（11）第十四届注册记者及注册机构名单。
（12）正面高度评价媒体稿件截图及链接。
（13）微信公众号、微博访问量统计。
（14）公布评委会阵容以及相关媒体报道截图及链接。
（15）入围影片片单及场刊、获奖影片片单。</t>
  </si>
  <si>
    <t>255家</t>
  </si>
  <si>
    <t>偏差原因分析：年初指标设置偏低。
改进措施：以后年度加强绩效目标设置的科学合理性。</t>
  </si>
  <si>
    <t xml:space="preserve">3. 各项产出时效指标执行情况对应的证据资料：
（1）总体方案的请示、上级批复。
（2）根据活动举办时间审定，详见论坛及大师班活动方案、嘉宾名单、媒体报道截图及链接、现场图片等。
（3）评奖和展映选片办法报审文件、“天坛奖”入围影片候选片目报审文件、展映三批片单报审文件。
（4）第十四届北京国际电影节工作总结，以及其他各项指标证明。
</t>
  </si>
  <si>
    <t>成本指标执行情况对应的证据资料：
第十四届北京国际电影节台预算及执行情况表</t>
  </si>
  <si>
    <t>北影节对国际外交的影响力有进一步提高的空间。
措施：增加更多的外部交流活动，传播中国电影文化，进一步提升国际影响力，深度拓宽国际合作渠道。</t>
  </si>
  <si>
    <t xml:space="preserve">1.社会效益指标执行情况对应的证据资料：
（1）巴西主宾国报道链接、巴西大使馆主宾国确认函、巴西电影周片单、活动现场照片等。
（2）怀柔公益放映方案（含片目）及现场照片、线下第十四届展映影片片目（含国家地区数及获奖情况）、线上影展影片片目、展映活动安排汇总表。
（3）零点公司出具的《第十四届北京国际电影节大数据调研报告》（含问卷数据库）。
</t>
  </si>
  <si>
    <t>北影节文化惠民工作有进一步加强的空间。
措施：增加文化惠民措施的多样性和丰富性，如策划“BJIFF 电影生活节”系列活动。</t>
  </si>
  <si>
    <t>2.可持续影响指标对应的证据资料：
（1）线下第十四届展映影片片目（含国家地区数及获奖情况）、线上影展影片片目、怀柔公益放映方案（含片目）及现场照片。
（2）北京市场项目创投入围终审项目及获奖扶持情况。</t>
  </si>
  <si>
    <t>零点公司出具的《第十四届北京国际电影节大数据调研报告》（含问卷数据库）。</t>
  </si>
  <si>
    <r>
      <t>第十四届北京国际电影节拟于2024年在京举办，围绕当届电影节主题，组织“天坛奖”评奖、开幕式及红毯仪式、北京展映、北京策划·主题论坛、电影大师班、北京市场、电影嘉年华、闭幕式暨颁奖典礼、北京大学生电影节等主要活动，活动总数预计120余场。第十四届北京国际电影节</t>
    </r>
    <r>
      <rPr>
        <sz val="10"/>
        <rFont val="仿宋_GB2312"/>
        <charset val="134"/>
      </rPr>
      <t>在定位上坚持专业性、国际性、群众性相统一，面向世界讲好中国和北京电影产业故事，传承创新中华优秀传统文化，进一步提振电影节经济、拉动电影相关消费升级。</t>
    </r>
    <phoneticPr fontId="8" type="noConversion"/>
  </si>
  <si>
    <t>国际评奖委员会由7位知名影人组成，非中国籍评委数量5位</t>
    <phoneticPr fontId="8" type="noConversion"/>
  </si>
  <si>
    <t>第十四届北京国际电影节于2024年4月18日至26日在京成功举办。本届北影节紧扣“光影互鉴·同道相益”主题，重点提升国际性、专业性、人民性、传播力。开幕式恢弘大气、精彩纷呈，200余场品牌活动及AIGC电影短片单元、国际会客厅等十余项“首次”增设内容，以新特色、新亮点书写了“京彩”华章，为世界奉献了一届尽显文明多元之美、助力文化共同繁荣的光影盛会。据第三方调研机构保守估算，本届北影节在交通、住宿、餐饮、旅游和零售等其他行业带来的直接经济效益超过3亿元。</t>
    <phoneticPr fontId="8" type="noConversion"/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</si>
</sst>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#,##0.00_ "/>
    <numFmt numFmtId="177" formatCode="0.00_ "/>
    <numFmt numFmtId="178" formatCode="0.00_);[Red]\(0.00\)"/>
    <numFmt numFmtId="179" formatCode="0.000000_ "/>
  </numFmts>
  <fonts count="9">
    <font>
      <sz val="12"/>
      <name val="宋体"/>
      <charset val="134"/>
    </font>
    <font>
      <sz val="10"/>
      <name val="仿宋_GB2312"/>
      <charset val="134"/>
    </font>
    <font>
      <sz val="18"/>
      <name val="宋体"/>
      <charset val="134"/>
      <scheme val="major"/>
    </font>
    <font>
      <sz val="12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indent="2"/>
    </xf>
    <xf numFmtId="179" fontId="4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/>
    </xf>
    <xf numFmtId="43" fontId="5" fillId="0" borderId="1" xfId="1" applyNumberFormat="1" applyFont="1" applyFill="1" applyBorder="1" applyAlignment="1">
      <alignment horizontal="center" vertical="center" wrapText="1"/>
    </xf>
    <xf numFmtId="17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0" fontId="1" fillId="0" borderId="1" xfId="0" applyNumberFormat="1" applyFont="1" applyFill="1" applyBorder="1" applyAlignment="1">
      <alignment horizontal="center" vertical="center" wrapText="1"/>
    </xf>
    <xf numFmtId="57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0" fontId="1" fillId="0" borderId="0" xfId="0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176" fontId="1" fillId="0" borderId="1" xfId="0" applyNumberFormat="1" applyFont="1" applyFill="1" applyBorder="1" applyAlignment="1">
      <alignment vertical="center"/>
    </xf>
    <xf numFmtId="10" fontId="1" fillId="0" borderId="0" xfId="0" applyNumberFormat="1" applyFont="1" applyFill="1">
      <alignment vertical="center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</cellXfs>
  <cellStyles count="2">
    <cellStyle name="百分比" xfId="1" builtinId="5"/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1"/>
  <sheetViews>
    <sheetView tabSelected="1" workbookViewId="0">
      <selection activeCell="N11" sqref="N11"/>
    </sheetView>
  </sheetViews>
  <sheetFormatPr defaultColWidth="9" defaultRowHeight="14.25"/>
  <cols>
    <col min="1" max="1" width="5.875" style="2" customWidth="1"/>
    <col min="2" max="2" width="7.625" style="3" customWidth="1"/>
    <col min="3" max="3" width="8.375" style="3" customWidth="1"/>
    <col min="4" max="4" width="18.125" style="4" customWidth="1"/>
    <col min="5" max="6" width="11.625" style="4" customWidth="1"/>
    <col min="7" max="7" width="12.5" style="3" customWidth="1"/>
    <col min="8" max="8" width="7.5" style="3" customWidth="1"/>
    <col min="9" max="9" width="10.75" style="3" customWidth="1"/>
    <col min="10" max="10" width="19.125" style="3" customWidth="1"/>
    <col min="11" max="11" width="9" style="3"/>
    <col min="12" max="12" width="39.625" style="5" hidden="1" customWidth="1"/>
    <col min="13" max="14" width="9" style="3"/>
    <col min="15" max="15" width="11.5" style="3"/>
    <col min="16" max="16384" width="9" style="3"/>
  </cols>
  <sheetData>
    <row r="1" spans="1:15" ht="23.65" customHeight="1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</row>
    <row r="2" spans="1:15" ht="17.649999999999999" customHeight="1">
      <c r="A2" s="49" t="s">
        <v>1</v>
      </c>
      <c r="B2" s="50"/>
      <c r="C2" s="50"/>
      <c r="D2" s="50"/>
      <c r="E2" s="50"/>
      <c r="F2" s="50"/>
      <c r="G2" s="50"/>
      <c r="H2" s="50"/>
      <c r="I2" s="50"/>
      <c r="J2" s="50"/>
    </row>
    <row r="3" spans="1:15" s="1" customFormat="1" ht="24" customHeight="1">
      <c r="A3" s="39" t="s">
        <v>2</v>
      </c>
      <c r="B3" s="47"/>
      <c r="C3" s="47"/>
      <c r="D3" s="47" t="s">
        <v>3</v>
      </c>
      <c r="E3" s="47"/>
      <c r="F3" s="47"/>
      <c r="G3" s="47"/>
      <c r="H3" s="47"/>
      <c r="I3" s="47"/>
      <c r="J3" s="47"/>
      <c r="L3" s="25"/>
    </row>
    <row r="4" spans="1:15" s="1" customFormat="1" ht="24" customHeight="1">
      <c r="A4" s="39" t="s">
        <v>4</v>
      </c>
      <c r="B4" s="47"/>
      <c r="C4" s="47"/>
      <c r="D4" s="51" t="s">
        <v>5</v>
      </c>
      <c r="E4" s="51"/>
      <c r="F4" s="51"/>
      <c r="G4" s="7" t="s">
        <v>6</v>
      </c>
      <c r="H4" s="51" t="s">
        <v>5</v>
      </c>
      <c r="I4" s="51"/>
      <c r="J4" s="51"/>
      <c r="L4" s="25"/>
    </row>
    <row r="5" spans="1:15" s="1" customFormat="1" ht="24" customHeight="1">
      <c r="A5" s="39" t="s">
        <v>7</v>
      </c>
      <c r="B5" s="39"/>
      <c r="C5" s="39"/>
      <c r="D5" s="7"/>
      <c r="E5" s="6" t="s">
        <v>8</v>
      </c>
      <c r="F5" s="6" t="s">
        <v>9</v>
      </c>
      <c r="G5" s="6" t="s">
        <v>10</v>
      </c>
      <c r="H5" s="6" t="s">
        <v>11</v>
      </c>
      <c r="I5" s="6" t="s">
        <v>12</v>
      </c>
      <c r="J5" s="7" t="s">
        <v>13</v>
      </c>
      <c r="L5" s="25"/>
    </row>
    <row r="6" spans="1:15" s="1" customFormat="1" ht="24" customHeight="1">
      <c r="A6" s="39"/>
      <c r="B6" s="39"/>
      <c r="C6" s="39"/>
      <c r="D6" s="8" t="s">
        <v>14</v>
      </c>
      <c r="E6" s="15">
        <f t="shared" ref="E6:G6" si="0">SUM(E7:E9)</f>
        <v>6318</v>
      </c>
      <c r="F6" s="15">
        <f t="shared" si="0"/>
        <v>6575.0763000000006</v>
      </c>
      <c r="G6" s="15">
        <f t="shared" si="0"/>
        <v>6166.7564120000006</v>
      </c>
      <c r="H6" s="16">
        <v>10</v>
      </c>
      <c r="I6" s="26">
        <f t="shared" ref="I6:I9" si="1">G6/F6</f>
        <v>0.93789883655038342</v>
      </c>
      <c r="J6" s="27">
        <f>H6*I6</f>
        <v>9.3789883655038349</v>
      </c>
      <c r="L6" s="25"/>
      <c r="O6" s="30"/>
    </row>
    <row r="7" spans="1:15" s="1" customFormat="1" ht="24" customHeight="1">
      <c r="A7" s="39"/>
      <c r="B7" s="39"/>
      <c r="C7" s="39"/>
      <c r="D7" s="9" t="s">
        <v>15</v>
      </c>
      <c r="E7" s="15">
        <v>3500</v>
      </c>
      <c r="F7" s="15">
        <v>3500</v>
      </c>
      <c r="G7" s="15">
        <v>3500</v>
      </c>
      <c r="H7" s="17" t="s">
        <v>132</v>
      </c>
      <c r="I7" s="26">
        <f t="shared" si="1"/>
        <v>1</v>
      </c>
      <c r="J7" s="17" t="s">
        <v>132</v>
      </c>
      <c r="L7" s="25"/>
    </row>
    <row r="8" spans="1:15" s="1" customFormat="1" ht="24" customHeight="1">
      <c r="A8" s="39"/>
      <c r="B8" s="39"/>
      <c r="C8" s="39"/>
      <c r="D8" s="9" t="s">
        <v>16</v>
      </c>
      <c r="E8" s="17" t="s">
        <v>132</v>
      </c>
      <c r="F8" s="17" t="s">
        <v>132</v>
      </c>
      <c r="G8" s="17" t="s">
        <v>132</v>
      </c>
      <c r="H8" s="17" t="s">
        <v>132</v>
      </c>
      <c r="I8" s="17" t="s">
        <v>132</v>
      </c>
      <c r="J8" s="17" t="s">
        <v>132</v>
      </c>
      <c r="L8" s="25"/>
    </row>
    <row r="9" spans="1:15" s="1" customFormat="1" ht="24" customHeight="1">
      <c r="A9" s="39"/>
      <c r="B9" s="39"/>
      <c r="C9" s="39"/>
      <c r="D9" s="10" t="s">
        <v>17</v>
      </c>
      <c r="E9" s="15">
        <f>567.54+2250.46</f>
        <v>2818</v>
      </c>
      <c r="F9" s="15">
        <f>E9+257.0763</f>
        <v>3075.0763000000002</v>
      </c>
      <c r="G9" s="18">
        <f>31.285849+392.1383+25+51.375+2195.786145-28.828882</f>
        <v>2666.7564120000002</v>
      </c>
      <c r="H9" s="17" t="s">
        <v>132</v>
      </c>
      <c r="I9" s="26">
        <f t="shared" si="1"/>
        <v>0.86721633931489761</v>
      </c>
      <c r="J9" s="17" t="s">
        <v>132</v>
      </c>
      <c r="L9" s="25"/>
      <c r="O9" s="30"/>
    </row>
    <row r="10" spans="1:15" s="1" customFormat="1" ht="24" customHeight="1">
      <c r="A10" s="39" t="s">
        <v>18</v>
      </c>
      <c r="B10" s="39" t="s">
        <v>19</v>
      </c>
      <c r="C10" s="39"/>
      <c r="D10" s="39"/>
      <c r="E10" s="39"/>
      <c r="F10" s="39"/>
      <c r="G10" s="39" t="s">
        <v>20</v>
      </c>
      <c r="H10" s="39"/>
      <c r="I10" s="39"/>
      <c r="J10" s="39"/>
      <c r="L10" s="25"/>
    </row>
    <row r="11" spans="1:15" s="1" customFormat="1" ht="141.75" customHeight="1">
      <c r="A11" s="39"/>
      <c r="B11" s="46" t="s">
        <v>145</v>
      </c>
      <c r="C11" s="46"/>
      <c r="D11" s="46"/>
      <c r="E11" s="46"/>
      <c r="F11" s="46"/>
      <c r="G11" s="46" t="s">
        <v>147</v>
      </c>
      <c r="H11" s="46"/>
      <c r="I11" s="46"/>
      <c r="J11" s="46"/>
      <c r="L11" s="25"/>
    </row>
    <row r="12" spans="1:15" s="1" customFormat="1" ht="34.15" customHeight="1">
      <c r="A12" s="40" t="s">
        <v>21</v>
      </c>
      <c r="B12" s="6" t="s">
        <v>22</v>
      </c>
      <c r="C12" s="7" t="s">
        <v>23</v>
      </c>
      <c r="D12" s="6" t="s">
        <v>24</v>
      </c>
      <c r="E12" s="39" t="s">
        <v>25</v>
      </c>
      <c r="F12" s="39"/>
      <c r="G12" s="6" t="s">
        <v>26</v>
      </c>
      <c r="H12" s="6" t="s">
        <v>11</v>
      </c>
      <c r="I12" s="6" t="s">
        <v>13</v>
      </c>
      <c r="J12" s="6" t="s">
        <v>27</v>
      </c>
      <c r="L12" s="25"/>
    </row>
    <row r="13" spans="1:15" s="1" customFormat="1" ht="46.9" customHeight="1">
      <c r="A13" s="41"/>
      <c r="B13" s="39" t="s">
        <v>28</v>
      </c>
      <c r="C13" s="40" t="s">
        <v>29</v>
      </c>
      <c r="D13" s="6" t="s">
        <v>30</v>
      </c>
      <c r="E13" s="45" t="s">
        <v>31</v>
      </c>
      <c r="F13" s="45"/>
      <c r="G13" s="19" t="s">
        <v>32</v>
      </c>
      <c r="H13" s="20">
        <v>2</v>
      </c>
      <c r="I13" s="21">
        <f t="shared" ref="I13:I28" si="2">H13</f>
        <v>2</v>
      </c>
      <c r="J13" s="6"/>
      <c r="L13" s="52" t="s">
        <v>133</v>
      </c>
    </row>
    <row r="14" spans="1:15" s="1" customFormat="1" ht="46.9" customHeight="1">
      <c r="A14" s="41"/>
      <c r="B14" s="39"/>
      <c r="C14" s="41"/>
      <c r="D14" s="6" t="s">
        <v>33</v>
      </c>
      <c r="E14" s="45" t="s">
        <v>34</v>
      </c>
      <c r="F14" s="45"/>
      <c r="G14" s="19" t="s">
        <v>35</v>
      </c>
      <c r="H14" s="20">
        <v>1.5</v>
      </c>
      <c r="I14" s="21">
        <f t="shared" si="2"/>
        <v>1.5</v>
      </c>
      <c r="J14" s="6"/>
      <c r="L14" s="52"/>
    </row>
    <row r="15" spans="1:15" s="1" customFormat="1" ht="27" customHeight="1">
      <c r="A15" s="41"/>
      <c r="B15" s="39"/>
      <c r="C15" s="41"/>
      <c r="D15" s="6" t="s">
        <v>36</v>
      </c>
      <c r="E15" s="45" t="s">
        <v>37</v>
      </c>
      <c r="F15" s="45"/>
      <c r="G15" s="19" t="s">
        <v>134</v>
      </c>
      <c r="H15" s="20">
        <v>1.5</v>
      </c>
      <c r="I15" s="21">
        <f t="shared" si="2"/>
        <v>1.5</v>
      </c>
      <c r="J15" s="6"/>
      <c r="L15" s="52"/>
    </row>
    <row r="16" spans="1:15" s="1" customFormat="1" ht="46.9" customHeight="1">
      <c r="A16" s="41"/>
      <c r="B16" s="39"/>
      <c r="C16" s="41"/>
      <c r="D16" s="6" t="s">
        <v>38</v>
      </c>
      <c r="E16" s="45" t="s">
        <v>39</v>
      </c>
      <c r="F16" s="45"/>
      <c r="G16" s="19" t="s">
        <v>40</v>
      </c>
      <c r="H16" s="20">
        <v>1.5</v>
      </c>
      <c r="I16" s="21">
        <f t="shared" si="2"/>
        <v>1.5</v>
      </c>
      <c r="J16" s="6"/>
      <c r="L16" s="52"/>
    </row>
    <row r="17" spans="1:12" s="1" customFormat="1" ht="46.9" customHeight="1">
      <c r="A17" s="41"/>
      <c r="B17" s="39"/>
      <c r="C17" s="41"/>
      <c r="D17" s="6" t="s">
        <v>41</v>
      </c>
      <c r="E17" s="45" t="s">
        <v>42</v>
      </c>
      <c r="F17" s="45"/>
      <c r="G17" s="19" t="s">
        <v>43</v>
      </c>
      <c r="H17" s="20">
        <v>1.5</v>
      </c>
      <c r="I17" s="21">
        <f t="shared" si="2"/>
        <v>1.5</v>
      </c>
      <c r="J17" s="6"/>
      <c r="L17" s="52"/>
    </row>
    <row r="18" spans="1:12" s="1" customFormat="1" ht="46.9" customHeight="1">
      <c r="A18" s="41"/>
      <c r="B18" s="39"/>
      <c r="C18" s="41"/>
      <c r="D18" s="6" t="s">
        <v>44</v>
      </c>
      <c r="E18" s="45" t="s">
        <v>45</v>
      </c>
      <c r="F18" s="45"/>
      <c r="G18" s="19" t="s">
        <v>46</v>
      </c>
      <c r="H18" s="20">
        <v>1.5</v>
      </c>
      <c r="I18" s="21">
        <f t="shared" si="2"/>
        <v>1.5</v>
      </c>
      <c r="J18" s="6"/>
      <c r="L18" s="52"/>
    </row>
    <row r="19" spans="1:12" s="1" customFormat="1" ht="46.9" customHeight="1">
      <c r="A19" s="41"/>
      <c r="B19" s="39"/>
      <c r="C19" s="41"/>
      <c r="D19" s="6" t="s">
        <v>47</v>
      </c>
      <c r="E19" s="45" t="s">
        <v>48</v>
      </c>
      <c r="F19" s="45"/>
      <c r="G19" s="19" t="s">
        <v>49</v>
      </c>
      <c r="H19" s="20">
        <v>1.5</v>
      </c>
      <c r="I19" s="21">
        <f t="shared" si="2"/>
        <v>1.5</v>
      </c>
      <c r="J19" s="6"/>
      <c r="L19" s="52"/>
    </row>
    <row r="20" spans="1:12" s="1" customFormat="1" ht="36.950000000000003" customHeight="1">
      <c r="A20" s="41"/>
      <c r="B20" s="39"/>
      <c r="C20" s="42"/>
      <c r="D20" s="6" t="s">
        <v>50</v>
      </c>
      <c r="E20" s="45" t="s">
        <v>51</v>
      </c>
      <c r="F20" s="45"/>
      <c r="G20" s="19" t="s">
        <v>52</v>
      </c>
      <c r="H20" s="20">
        <v>1</v>
      </c>
      <c r="I20" s="21">
        <f t="shared" si="2"/>
        <v>1</v>
      </c>
      <c r="J20" s="6"/>
      <c r="L20" s="52"/>
    </row>
    <row r="21" spans="1:12" s="1" customFormat="1" ht="38.1" customHeight="1">
      <c r="A21" s="41"/>
      <c r="B21" s="39"/>
      <c r="C21" s="40" t="s">
        <v>53</v>
      </c>
      <c r="D21" s="6" t="s">
        <v>54</v>
      </c>
      <c r="E21" s="45" t="s">
        <v>55</v>
      </c>
      <c r="F21" s="45"/>
      <c r="G21" s="19" t="s">
        <v>56</v>
      </c>
      <c r="H21" s="21">
        <v>2</v>
      </c>
      <c r="I21" s="21">
        <f t="shared" si="2"/>
        <v>2</v>
      </c>
      <c r="J21" s="6"/>
      <c r="L21" s="52" t="s">
        <v>135</v>
      </c>
    </row>
    <row r="22" spans="1:12" s="1" customFormat="1" ht="30" customHeight="1">
      <c r="A22" s="41"/>
      <c r="B22" s="39"/>
      <c r="C22" s="41"/>
      <c r="D22" s="6" t="s">
        <v>57</v>
      </c>
      <c r="E22" s="45" t="s">
        <v>58</v>
      </c>
      <c r="F22" s="45"/>
      <c r="G22" s="19" t="s">
        <v>59</v>
      </c>
      <c r="H22" s="21">
        <v>2</v>
      </c>
      <c r="I22" s="21">
        <f t="shared" si="2"/>
        <v>2</v>
      </c>
      <c r="J22" s="6"/>
      <c r="L22" s="52"/>
    </row>
    <row r="23" spans="1:12" s="1" customFormat="1" ht="39.950000000000003" customHeight="1">
      <c r="A23" s="41"/>
      <c r="B23" s="39"/>
      <c r="C23" s="41"/>
      <c r="D23" s="6" t="s">
        <v>60</v>
      </c>
      <c r="E23" s="31" t="s">
        <v>61</v>
      </c>
      <c r="F23" s="32"/>
      <c r="G23" s="22">
        <v>0.56920000000000004</v>
      </c>
      <c r="H23" s="21">
        <v>4</v>
      </c>
      <c r="I23" s="21">
        <f t="shared" si="2"/>
        <v>4</v>
      </c>
      <c r="J23" s="6"/>
      <c r="L23" s="52"/>
    </row>
    <row r="24" spans="1:12" s="1" customFormat="1" ht="30" customHeight="1">
      <c r="A24" s="41"/>
      <c r="B24" s="39"/>
      <c r="C24" s="41"/>
      <c r="D24" s="6" t="s">
        <v>62</v>
      </c>
      <c r="E24" s="45" t="s">
        <v>63</v>
      </c>
      <c r="F24" s="45"/>
      <c r="G24" s="19" t="s">
        <v>64</v>
      </c>
      <c r="H24" s="21">
        <v>4</v>
      </c>
      <c r="I24" s="21">
        <f t="shared" si="2"/>
        <v>4</v>
      </c>
      <c r="J24" s="6"/>
      <c r="L24" s="52"/>
    </row>
    <row r="25" spans="1:12" s="1" customFormat="1" ht="30" customHeight="1">
      <c r="A25" s="41"/>
      <c r="B25" s="39"/>
      <c r="C25" s="41"/>
      <c r="D25" s="6" t="s">
        <v>65</v>
      </c>
      <c r="E25" s="45" t="s">
        <v>66</v>
      </c>
      <c r="F25" s="45"/>
      <c r="G25" s="22">
        <v>0.20699999999999999</v>
      </c>
      <c r="H25" s="21">
        <v>2</v>
      </c>
      <c r="I25" s="21">
        <f t="shared" si="2"/>
        <v>2</v>
      </c>
      <c r="J25" s="6"/>
      <c r="L25" s="52"/>
    </row>
    <row r="26" spans="1:12" s="1" customFormat="1" ht="77.25" customHeight="1">
      <c r="A26" s="41"/>
      <c r="B26" s="39"/>
      <c r="C26" s="41"/>
      <c r="D26" s="6" t="s">
        <v>67</v>
      </c>
      <c r="E26" s="45" t="s">
        <v>68</v>
      </c>
      <c r="F26" s="45"/>
      <c r="G26" s="22">
        <v>0.20699999999999999</v>
      </c>
      <c r="H26" s="21">
        <v>2</v>
      </c>
      <c r="I26" s="21">
        <f t="shared" si="2"/>
        <v>2</v>
      </c>
      <c r="J26" s="6"/>
      <c r="L26" s="52"/>
    </row>
    <row r="27" spans="1:12" s="1" customFormat="1" ht="24">
      <c r="A27" s="41"/>
      <c r="B27" s="39"/>
      <c r="C27" s="41"/>
      <c r="D27" s="6" t="s">
        <v>69</v>
      </c>
      <c r="E27" s="45" t="s">
        <v>70</v>
      </c>
      <c r="F27" s="45"/>
      <c r="G27" s="19" t="s">
        <v>136</v>
      </c>
      <c r="H27" s="21">
        <v>2</v>
      </c>
      <c r="I27" s="21">
        <f t="shared" si="2"/>
        <v>2</v>
      </c>
      <c r="J27" s="6"/>
      <c r="L27" s="52"/>
    </row>
    <row r="28" spans="1:12" s="1" customFormat="1" ht="30" customHeight="1">
      <c r="A28" s="41"/>
      <c r="B28" s="39"/>
      <c r="C28" s="41"/>
      <c r="D28" s="6" t="s">
        <v>71</v>
      </c>
      <c r="E28" s="45" t="s">
        <v>72</v>
      </c>
      <c r="F28" s="45"/>
      <c r="G28" s="19" t="s">
        <v>73</v>
      </c>
      <c r="H28" s="21">
        <v>2</v>
      </c>
      <c r="I28" s="21">
        <f t="shared" si="2"/>
        <v>2</v>
      </c>
      <c r="J28" s="6"/>
      <c r="L28" s="52"/>
    </row>
    <row r="29" spans="1:12" s="1" customFormat="1" ht="36" customHeight="1">
      <c r="A29" s="41"/>
      <c r="B29" s="39"/>
      <c r="C29" s="41"/>
      <c r="D29" s="6" t="s">
        <v>74</v>
      </c>
      <c r="E29" s="45" t="s">
        <v>75</v>
      </c>
      <c r="F29" s="45"/>
      <c r="G29" s="19" t="s">
        <v>76</v>
      </c>
      <c r="H29" s="21">
        <v>2</v>
      </c>
      <c r="I29" s="21">
        <f>H29*0.7</f>
        <v>1.4</v>
      </c>
      <c r="J29" s="43" t="s">
        <v>137</v>
      </c>
      <c r="L29" s="52"/>
    </row>
    <row r="30" spans="1:12" s="1" customFormat="1" ht="36" customHeight="1">
      <c r="A30" s="41"/>
      <c r="B30" s="39"/>
      <c r="C30" s="41"/>
      <c r="D30" s="6" t="s">
        <v>77</v>
      </c>
      <c r="E30" s="45" t="s">
        <v>78</v>
      </c>
      <c r="F30" s="45"/>
      <c r="G30" s="19" t="s">
        <v>79</v>
      </c>
      <c r="H30" s="21">
        <v>2</v>
      </c>
      <c r="I30" s="21">
        <f>H30*0.9</f>
        <v>1.8</v>
      </c>
      <c r="J30" s="44"/>
      <c r="L30" s="52"/>
    </row>
    <row r="31" spans="1:12" s="1" customFormat="1" ht="30" customHeight="1">
      <c r="A31" s="41"/>
      <c r="B31" s="39"/>
      <c r="C31" s="41"/>
      <c r="D31" s="6" t="s">
        <v>80</v>
      </c>
      <c r="E31" s="45" t="s">
        <v>72</v>
      </c>
      <c r="F31" s="45"/>
      <c r="G31" s="19" t="s">
        <v>81</v>
      </c>
      <c r="H31" s="21">
        <v>2</v>
      </c>
      <c r="I31" s="21">
        <f>H31</f>
        <v>2</v>
      </c>
      <c r="J31" s="6"/>
      <c r="L31" s="52"/>
    </row>
    <row r="32" spans="1:12" s="1" customFormat="1" ht="30" customHeight="1">
      <c r="A32" s="41"/>
      <c r="B32" s="39"/>
      <c r="C32" s="41"/>
      <c r="D32" s="6" t="s">
        <v>82</v>
      </c>
      <c r="E32" s="45" t="s">
        <v>83</v>
      </c>
      <c r="F32" s="45"/>
      <c r="G32" s="19" t="s">
        <v>84</v>
      </c>
      <c r="H32" s="21">
        <v>2</v>
      </c>
      <c r="I32" s="21">
        <f>H32</f>
        <v>2</v>
      </c>
      <c r="J32" s="6"/>
      <c r="L32" s="52"/>
    </row>
    <row r="33" spans="1:12" s="1" customFormat="1" ht="68.099999999999994" customHeight="1">
      <c r="A33" s="41"/>
      <c r="B33" s="39"/>
      <c r="C33" s="41"/>
      <c r="D33" s="6" t="s">
        <v>85</v>
      </c>
      <c r="E33" s="45" t="s">
        <v>86</v>
      </c>
      <c r="F33" s="45"/>
      <c r="G33" s="19" t="s">
        <v>87</v>
      </c>
      <c r="H33" s="21">
        <v>2</v>
      </c>
      <c r="I33" s="21">
        <f>H33*0.7</f>
        <v>1.4</v>
      </c>
      <c r="J33" s="9" t="s">
        <v>137</v>
      </c>
      <c r="L33" s="52"/>
    </row>
    <row r="34" spans="1:12" s="1" customFormat="1" ht="129" customHeight="1">
      <c r="A34" s="41"/>
      <c r="B34" s="39"/>
      <c r="C34" s="41"/>
      <c r="D34" s="6" t="s">
        <v>88</v>
      </c>
      <c r="E34" s="45" t="s">
        <v>89</v>
      </c>
      <c r="F34" s="45"/>
      <c r="G34" s="19" t="s">
        <v>146</v>
      </c>
      <c r="H34" s="21">
        <v>4</v>
      </c>
      <c r="I34" s="21">
        <v>4</v>
      </c>
      <c r="J34" s="6"/>
      <c r="L34" s="52"/>
    </row>
    <row r="35" spans="1:12" s="1" customFormat="1" ht="336">
      <c r="A35" s="41"/>
      <c r="B35" s="39"/>
      <c r="C35" s="42"/>
      <c r="D35" s="6" t="s">
        <v>90</v>
      </c>
      <c r="E35" s="45" t="s">
        <v>91</v>
      </c>
      <c r="F35" s="45"/>
      <c r="G35" s="19" t="s">
        <v>92</v>
      </c>
      <c r="H35" s="21">
        <v>4</v>
      </c>
      <c r="I35" s="21">
        <v>4</v>
      </c>
      <c r="J35" s="6"/>
      <c r="L35" s="52"/>
    </row>
    <row r="36" spans="1:12" s="1" customFormat="1" ht="36.950000000000003" customHeight="1">
      <c r="A36" s="41"/>
      <c r="B36" s="39"/>
      <c r="C36" s="41" t="s">
        <v>93</v>
      </c>
      <c r="D36" s="6" t="s">
        <v>94</v>
      </c>
      <c r="E36" s="45" t="s">
        <v>95</v>
      </c>
      <c r="F36" s="45"/>
      <c r="G36" s="19" t="s">
        <v>96</v>
      </c>
      <c r="H36" s="21">
        <v>1.5</v>
      </c>
      <c r="I36" s="21">
        <v>1.5</v>
      </c>
      <c r="J36" s="6"/>
      <c r="L36" s="52" t="s">
        <v>138</v>
      </c>
    </row>
    <row r="37" spans="1:12" s="1" customFormat="1" ht="30" customHeight="1">
      <c r="A37" s="41"/>
      <c r="B37" s="39"/>
      <c r="C37" s="41"/>
      <c r="D37" s="6" t="s">
        <v>97</v>
      </c>
      <c r="E37" s="45" t="s">
        <v>98</v>
      </c>
      <c r="F37" s="45"/>
      <c r="G37" s="19" t="s">
        <v>98</v>
      </c>
      <c r="H37" s="21">
        <v>1.5</v>
      </c>
      <c r="I37" s="21">
        <v>1.5</v>
      </c>
      <c r="J37" s="6"/>
      <c r="L37" s="53"/>
    </row>
    <row r="38" spans="1:12" s="1" customFormat="1" ht="51" customHeight="1">
      <c r="A38" s="41"/>
      <c r="B38" s="39"/>
      <c r="C38" s="41"/>
      <c r="D38" s="6" t="s">
        <v>99</v>
      </c>
      <c r="E38" s="45" t="s">
        <v>98</v>
      </c>
      <c r="F38" s="45"/>
      <c r="G38" s="19" t="s">
        <v>98</v>
      </c>
      <c r="H38" s="21">
        <v>1.5</v>
      </c>
      <c r="I38" s="21">
        <v>1.5</v>
      </c>
      <c r="J38" s="6"/>
      <c r="L38" s="53"/>
    </row>
    <row r="39" spans="1:12" s="1" customFormat="1" ht="35.1" customHeight="1">
      <c r="A39" s="41"/>
      <c r="B39" s="39"/>
      <c r="C39" s="42"/>
      <c r="D39" s="6" t="s">
        <v>100</v>
      </c>
      <c r="E39" s="45" t="s">
        <v>101</v>
      </c>
      <c r="F39" s="45"/>
      <c r="G39" s="23">
        <v>45383</v>
      </c>
      <c r="H39" s="21">
        <v>1.5</v>
      </c>
      <c r="I39" s="21">
        <v>1.5</v>
      </c>
      <c r="J39" s="6"/>
      <c r="L39" s="53"/>
    </row>
    <row r="40" spans="1:12" s="1" customFormat="1" ht="36" customHeight="1">
      <c r="A40" s="41"/>
      <c r="B40" s="11" t="s">
        <v>102</v>
      </c>
      <c r="C40" s="12" t="s">
        <v>103</v>
      </c>
      <c r="D40" s="6" t="s">
        <v>104</v>
      </c>
      <c r="E40" s="45" t="s">
        <v>105</v>
      </c>
      <c r="F40" s="45"/>
      <c r="G40" s="19" t="s">
        <v>106</v>
      </c>
      <c r="H40" s="21">
        <v>4</v>
      </c>
      <c r="I40" s="21">
        <v>4</v>
      </c>
      <c r="J40" s="6"/>
      <c r="L40" s="28" t="s">
        <v>139</v>
      </c>
    </row>
    <row r="41" spans="1:12" s="1" customFormat="1" ht="264">
      <c r="A41" s="41"/>
      <c r="B41" s="39" t="s">
        <v>107</v>
      </c>
      <c r="C41" s="39" t="s">
        <v>108</v>
      </c>
      <c r="D41" s="6" t="s">
        <v>109</v>
      </c>
      <c r="E41" s="45" t="s">
        <v>110</v>
      </c>
      <c r="F41" s="45"/>
      <c r="G41" s="19" t="s">
        <v>111</v>
      </c>
      <c r="H41" s="21">
        <v>5</v>
      </c>
      <c r="I41" s="21">
        <v>3.5</v>
      </c>
      <c r="J41" s="9" t="s">
        <v>140</v>
      </c>
      <c r="L41" s="52" t="s">
        <v>141</v>
      </c>
    </row>
    <row r="42" spans="1:12" s="1" customFormat="1" ht="216">
      <c r="A42" s="41"/>
      <c r="B42" s="39"/>
      <c r="C42" s="39"/>
      <c r="D42" s="6" t="s">
        <v>112</v>
      </c>
      <c r="E42" s="45" t="s">
        <v>113</v>
      </c>
      <c r="F42" s="45"/>
      <c r="G42" s="19" t="s">
        <v>114</v>
      </c>
      <c r="H42" s="21">
        <v>5</v>
      </c>
      <c r="I42" s="21">
        <v>3.5</v>
      </c>
      <c r="J42" s="9" t="s">
        <v>142</v>
      </c>
      <c r="L42" s="52"/>
    </row>
    <row r="43" spans="1:12" s="1" customFormat="1" ht="282.95" customHeight="1">
      <c r="A43" s="41"/>
      <c r="B43" s="39"/>
      <c r="C43" s="39" t="s">
        <v>115</v>
      </c>
      <c r="D43" s="6" t="s">
        <v>116</v>
      </c>
      <c r="E43" s="31" t="s">
        <v>117</v>
      </c>
      <c r="F43" s="32"/>
      <c r="G43" s="19" t="s">
        <v>118</v>
      </c>
      <c r="H43" s="21">
        <v>5</v>
      </c>
      <c r="I43" s="21">
        <v>5</v>
      </c>
      <c r="J43" s="9"/>
      <c r="L43" s="52" t="s">
        <v>143</v>
      </c>
    </row>
    <row r="44" spans="1:12" s="1" customFormat="1" ht="120">
      <c r="A44" s="41"/>
      <c r="B44" s="39"/>
      <c r="C44" s="39"/>
      <c r="D44" s="6" t="s">
        <v>119</v>
      </c>
      <c r="E44" s="45" t="s">
        <v>120</v>
      </c>
      <c r="F44" s="45"/>
      <c r="G44" s="19" t="s">
        <v>121</v>
      </c>
      <c r="H44" s="21">
        <v>5</v>
      </c>
      <c r="I44" s="21">
        <v>3.5</v>
      </c>
      <c r="J44" s="9" t="s">
        <v>122</v>
      </c>
      <c r="L44" s="52"/>
    </row>
    <row r="45" spans="1:12" s="1" customFormat="1" ht="36" customHeight="1">
      <c r="A45" s="41"/>
      <c r="B45" s="41" t="s">
        <v>123</v>
      </c>
      <c r="C45" s="41" t="s">
        <v>124</v>
      </c>
      <c r="D45" s="6" t="s">
        <v>125</v>
      </c>
      <c r="E45" s="31" t="s">
        <v>126</v>
      </c>
      <c r="F45" s="32"/>
      <c r="G45" s="19" t="s">
        <v>127</v>
      </c>
      <c r="H45" s="21">
        <v>5</v>
      </c>
      <c r="I45" s="21">
        <v>5</v>
      </c>
      <c r="J45" s="6"/>
      <c r="L45" s="52" t="s">
        <v>144</v>
      </c>
    </row>
    <row r="46" spans="1:12" s="1" customFormat="1" ht="38.1" customHeight="1">
      <c r="A46" s="42"/>
      <c r="B46" s="42"/>
      <c r="C46" s="42"/>
      <c r="D46" s="6" t="s">
        <v>128</v>
      </c>
      <c r="E46" s="31" t="s">
        <v>126</v>
      </c>
      <c r="F46" s="32"/>
      <c r="G46" s="19" t="s">
        <v>129</v>
      </c>
      <c r="H46" s="21">
        <v>5</v>
      </c>
      <c r="I46" s="21">
        <v>5</v>
      </c>
      <c r="J46" s="6"/>
      <c r="L46" s="52"/>
    </row>
    <row r="47" spans="1:12" s="1" customFormat="1" ht="27" customHeight="1">
      <c r="A47" s="33" t="s">
        <v>130</v>
      </c>
      <c r="B47" s="34"/>
      <c r="C47" s="34"/>
      <c r="D47" s="34"/>
      <c r="E47" s="34"/>
      <c r="F47" s="34"/>
      <c r="G47" s="35"/>
      <c r="H47" s="21">
        <f>SUM(H13:H46)+H6</f>
        <v>100</v>
      </c>
      <c r="I47" s="21">
        <f>SUM(I13:I46)+J6</f>
        <v>93.478988365503824</v>
      </c>
      <c r="J47" s="29"/>
      <c r="L47" s="25"/>
    </row>
    <row r="48" spans="1:12" s="1" customFormat="1" ht="118.15" customHeight="1">
      <c r="A48" s="36" t="s">
        <v>131</v>
      </c>
      <c r="B48" s="37"/>
      <c r="C48" s="37"/>
      <c r="D48" s="37"/>
      <c r="E48" s="37"/>
      <c r="F48" s="37"/>
      <c r="G48" s="37"/>
      <c r="H48" s="37"/>
      <c r="I48" s="37"/>
      <c r="J48" s="38"/>
      <c r="L48" s="25"/>
    </row>
    <row r="49" spans="1:10" ht="14.25" customHeight="1">
      <c r="A49" s="13"/>
      <c r="B49" s="14"/>
      <c r="C49" s="14"/>
      <c r="D49" s="14"/>
      <c r="E49" s="14"/>
      <c r="F49" s="14"/>
      <c r="G49" s="14"/>
      <c r="H49" s="14"/>
      <c r="I49" s="14"/>
      <c r="J49" s="14"/>
    </row>
    <row r="51" spans="1:10" ht="18.75">
      <c r="G51" s="24"/>
    </row>
  </sheetData>
  <mergeCells count="6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31:F31"/>
    <mergeCell ref="E32:F32"/>
    <mergeCell ref="E23:F23"/>
    <mergeCell ref="E24:F24"/>
    <mergeCell ref="E25:F25"/>
    <mergeCell ref="E26:F26"/>
    <mergeCell ref="E27:F27"/>
    <mergeCell ref="A47:G47"/>
    <mergeCell ref="E38:F38"/>
    <mergeCell ref="E39:F39"/>
    <mergeCell ref="E40:F40"/>
    <mergeCell ref="E41:F41"/>
    <mergeCell ref="E42:F42"/>
    <mergeCell ref="A48:J48"/>
    <mergeCell ref="A10:A11"/>
    <mergeCell ref="A12:A46"/>
    <mergeCell ref="B13:B39"/>
    <mergeCell ref="B41:B44"/>
    <mergeCell ref="B45:B46"/>
    <mergeCell ref="C13:C20"/>
    <mergeCell ref="C21:C35"/>
    <mergeCell ref="C36:C39"/>
    <mergeCell ref="C41:C42"/>
    <mergeCell ref="C43:C44"/>
    <mergeCell ref="C45:C46"/>
    <mergeCell ref="J29:J30"/>
    <mergeCell ref="E43:F43"/>
    <mergeCell ref="E44:F44"/>
    <mergeCell ref="E45:F45"/>
    <mergeCell ref="L45:L46"/>
    <mergeCell ref="A5:C9"/>
    <mergeCell ref="L13:L20"/>
    <mergeCell ref="L21:L35"/>
    <mergeCell ref="L36:L39"/>
    <mergeCell ref="L41:L42"/>
    <mergeCell ref="L43:L44"/>
    <mergeCell ref="E46:F46"/>
    <mergeCell ref="E33:F33"/>
    <mergeCell ref="E34:F34"/>
    <mergeCell ref="E35:F35"/>
    <mergeCell ref="E36:F36"/>
    <mergeCell ref="E37:F37"/>
    <mergeCell ref="E28:F28"/>
    <mergeCell ref="E29:F29"/>
    <mergeCell ref="E30:F30"/>
  </mergeCells>
  <phoneticPr fontId="8" type="noConversion"/>
  <pageMargins left="0.15748031496063" right="0.15748031496063" top="0.59055118110236204" bottom="0.196850393700787" header="0.511811023622047" footer="0.511811023622047"/>
  <pageSetup paperSize="9" scale="83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表</vt:lpstr>
      <vt:lpstr>表!Print_Area</vt:lpstr>
      <vt:lpstr>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迷迭香</dc:creator>
  <cp:lastModifiedBy>qinli2093</cp:lastModifiedBy>
  <cp:lastPrinted>2025-08-20T14:27:00Z</cp:lastPrinted>
  <dcterms:created xsi:type="dcterms:W3CDTF">2024-03-07T15:35:00Z</dcterms:created>
  <dcterms:modified xsi:type="dcterms:W3CDTF">2025-08-27T08:45:37Z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F3DE0565A7F4491EA13A0F8FB01C42E2_13</vt:lpwstr>
  </property>
  <property fmtid="{D5CDD505-2E9C-101B-9397-08002B2CF9AE}" pid="3" name="KSOProductBuildVer">
    <vt:lpwstr>2052-11.8.2.10125</vt:lpwstr>
  </property>
</Properties>
</file>